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435"/>
  </bookViews>
  <sheets>
    <sheet name="AGOSTO" sheetId="8" r:id="rId1"/>
  </sheets>
  <definedNames>
    <definedName name="_xlnm.Print_Area" localSheetId="0">AGOSTO!$B$2:$AC$9</definedName>
    <definedName name="_xlnm.Print_Titles" localSheetId="0">AGOSTO!$2:$3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7" i="8"/>
  <c r="Y27"/>
  <c r="T27"/>
  <c r="O27"/>
  <c r="J27"/>
  <c r="AD26"/>
  <c r="AD24" s="1"/>
  <c r="AD23" s="1"/>
  <c r="Y26"/>
  <c r="T26"/>
  <c r="O26"/>
  <c r="Z26" s="1"/>
  <c r="AA26" s="1"/>
  <c r="J26"/>
  <c r="AD25"/>
  <c r="Y25"/>
  <c r="T25"/>
  <c r="O25"/>
  <c r="J25"/>
  <c r="AB24"/>
  <c r="Y24"/>
  <c r="Y23" s="1"/>
  <c r="R24"/>
  <c r="R23" s="1"/>
  <c r="Q24"/>
  <c r="P24"/>
  <c r="N24"/>
  <c r="N23" s="1"/>
  <c r="M24"/>
  <c r="M23" s="1"/>
  <c r="L24"/>
  <c r="I24"/>
  <c r="I23" s="1"/>
  <c r="Q23"/>
  <c r="O24" l="1"/>
  <c r="Z24" s="1"/>
  <c r="T24"/>
  <c r="Z25"/>
  <c r="AA25" s="1"/>
  <c r="Z27"/>
  <c r="AA27" s="1"/>
  <c r="L23"/>
  <c r="O23" s="1"/>
  <c r="P23"/>
  <c r="T23" s="1"/>
  <c r="AA24" l="1"/>
  <c r="Z23"/>
  <c r="AA23" s="1"/>
</calcChain>
</file>

<file path=xl/sharedStrings.xml><?xml version="1.0" encoding="utf-8"?>
<sst xmlns="http://schemas.openxmlformats.org/spreadsheetml/2006/main" count="67" uniqueCount="60">
  <si>
    <t>Ser la institución rectora del desarrollo económico nacional para crear oportunidades de inversión y generación de empleo formal.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</si>
  <si>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</si>
  <si>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 xml:space="preserve">VINCULACIÓN INSTITUCIONAL </t>
  </si>
  <si>
    <t>UNIDAD DE MEDIDA</t>
  </si>
  <si>
    <t xml:space="preserve">ACCIONES </t>
  </si>
  <si>
    <t xml:space="preserve">Ene  </t>
  </si>
  <si>
    <t xml:space="preserve">Feb       </t>
  </si>
  <si>
    <t xml:space="preserve">Mar </t>
  </si>
  <si>
    <t xml:space="preserve">Abr </t>
  </si>
  <si>
    <t xml:space="preserve">May </t>
  </si>
  <si>
    <t xml:space="preserve">Jun </t>
  </si>
  <si>
    <t xml:space="preserve">Jul </t>
  </si>
  <si>
    <t xml:space="preserve">Ago </t>
  </si>
  <si>
    <t xml:space="preserve">Sep </t>
  </si>
  <si>
    <t xml:space="preserve">Oct </t>
  </si>
  <si>
    <t>Nov</t>
  </si>
  <si>
    <t xml:space="preserve">Dic </t>
  </si>
  <si>
    <t xml:space="preserve">Persona </t>
  </si>
  <si>
    <t>Personas individuales y jurídicas beneficiadas con  servicios de registro de  patentes comerciales y títulos de propiedad intelectual.</t>
  </si>
  <si>
    <r>
      <t>Personas individuales y jurídicas beneficiadas con patentes de inscripción de sociedades nacionales,  comerciante individual y empresas mercantiles</t>
    </r>
    <r>
      <rPr>
        <b/>
        <sz val="10"/>
        <rFont val="Times New Roman"/>
        <family val="1"/>
      </rPr>
      <t xml:space="preserve">. </t>
    </r>
  </si>
  <si>
    <t xml:space="preserve">Registro de Sociedades Nacionales </t>
  </si>
  <si>
    <t xml:space="preserve">Registro de Comerciantes Individuales </t>
  </si>
  <si>
    <t>Registro de Empresas Mercantiles</t>
  </si>
  <si>
    <t xml:space="preserve">Generar las condiciones que permitan la atracción de inversiones para la creación de empleo digno y así promover el desarrollo económico de los guatemaltecos.  </t>
  </si>
  <si>
    <t xml:space="preserve">RESULTADO FINAL </t>
  </si>
  <si>
    <t xml:space="preserve">RESULTADO INSTITUCIONAL </t>
  </si>
  <si>
    <t xml:space="preserve">PRODUCTO </t>
  </si>
  <si>
    <t>SUBPRODUCTO</t>
  </si>
  <si>
    <t xml:space="preserve">META INICIAL </t>
  </si>
  <si>
    <t xml:space="preserve">AVANCE ACUMULADO ENERO-DICIEMBRE </t>
  </si>
  <si>
    <t xml:space="preserve">% AVANCE ACUMULADO ENERO - DICIEMBRE </t>
  </si>
  <si>
    <t xml:space="preserve">INFORMACIÓN RELEVANTE/ALERTAS/ PROBLEMAS </t>
  </si>
  <si>
    <t xml:space="preserve">OBJETIVO OPERATIVO </t>
  </si>
  <si>
    <t xml:space="preserve">Acción </t>
  </si>
  <si>
    <t xml:space="preserve">Actividad </t>
  </si>
  <si>
    <t>No.</t>
  </si>
  <si>
    <t>VISIÓN</t>
  </si>
  <si>
    <t>MISIÓN</t>
  </si>
  <si>
    <t>OBJETIVO ESTRATÉGICO</t>
  </si>
  <si>
    <t xml:space="preserve">SEGUIMIENTO MENSUAL Y CUATRIMESTRAL  DE EJECUCIÓN DE METAS FÍSICAS </t>
  </si>
  <si>
    <t>Brindar certeza jurídica a través de los servicios registrales que presta el Ministerio de Economía.</t>
  </si>
  <si>
    <t xml:space="preserve">PROGRAMA 11 : SERVICIOS REGISTRALES </t>
  </si>
  <si>
    <t xml:space="preserve">INDICADOR </t>
  </si>
  <si>
    <t xml:space="preserve">Servicios registrales. </t>
  </si>
  <si>
    <t xml:space="preserve">META VIGENTE  </t>
  </si>
  <si>
    <t>Registro, certificación, dar certeza jurídica  a todos los actos mercantiles que realizan las personas individuales o jurídicas, resguardando los documentos correspondientes y proporcionando la información que de ellos se haya registrado, facilitando  las operaciones mercantiles para incentivar la inversión nacional y extrajera y fomentar el desarrollo social y económico del país, de conformidad con el Código de Comercio, Reglamento y leyes aplicables.</t>
  </si>
  <si>
    <t>REGISTRO MERCANTIL GENERAL DE LA REPÚBLICA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</si>
  <si>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</si>
  <si>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</si>
  <si>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</si>
  <si>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>MINISTERIO DE ECONOMÍA 
PLAN OPERATIVO ANUAL 2022</t>
  </si>
  <si>
    <t>MATRIZ DE PLANIFICACIÓN, POA 2022</t>
  </si>
  <si>
    <t>PRESUPUESTO VIGENTE 2022      EN  Q.</t>
  </si>
  <si>
    <t xml:space="preserve">Para el año 2025 se ha incrementado en 10.0 puntos porcentuales el flujo de Inversión Extranjera Directa en el país, que permite mejoras en el crecimiento económico y el empleo productivo (Línea base US$998.2 millones en 2019 a 1,098.2 en el 2025).  
</t>
  </si>
  <si>
    <t>EJECUCIÓN MENSUAL, CUATRIMESTRAL Y ANUAL,  POA 2022</t>
  </si>
  <si>
    <t>PRESUPUESTO APROBADO AÑO 2,022  DECRETO 16-2021</t>
  </si>
  <si>
    <t xml:space="preserve">100% DE EJECUCIÓN </t>
  </si>
  <si>
    <t>Servicios de Registro de Patentes Comerciales y Títulos de Propiedad Intelectual.</t>
  </si>
  <si>
    <t>Para el 2023 se ha incrementado en  21.0 puntos porcentuales el número de personas individuales y jurídicas beneficiadas con servicios registrales  (Línea base de 120,008 en 2019 a 145,210 en 2023).</t>
  </si>
  <si>
    <t xml:space="preserve">Vinculación Institucional 
Plan Nacional de Desarrollo EJE KATÚN 2032: Riqueza para todas y todos y Bienestar para la Gente.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calidad y promover oportunidades de aprendizaje durante toda la vida para todos Meta 4.4 
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 desigualdad en  y entre los países. Meta.10.2.  ODS 12. Producción y consumo responsables garantizar modalidades de consumo y producción n sostenible,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edad, raza, etnia , origen, religión  o situación económica u otra condición.
Prioridad 4: Empleo e inversión.  
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pobreza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Política General de Gobierno 2020-2024  en el Pilar de Economía, competitividad y prosperidad:
M1. Para el año 2023 se ha incrementado en 2.60 puntos porcentuales la tasa de crecimiento del PIB real; M2. Para el año 2023 el país ocupa la posición 85 en el ranking del índice de competitividad global; M3. Para el año 2023 el país ocupa la posición 88 en el ranking del Doing Business; M4. Para el año 2023 se redujo la tasa de informalidad del empleo en el 6 puntos porcentuales; M 9 Para el año 2023 se ha incrementado el monto de los créditos para emprendimientos de familias pobres a Q 200,000,000.00.
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</si>
</sst>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Candara"/>
      <family val="2"/>
    </font>
    <font>
      <b/>
      <sz val="10"/>
      <color theme="1"/>
      <name val="Times New Roman"/>
      <family val="1"/>
    </font>
    <font>
      <sz val="12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i/>
      <sz val="11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i/>
      <sz val="9"/>
      <name val="Times New Roman"/>
      <family val="1"/>
    </font>
    <font>
      <b/>
      <i/>
      <sz val="12"/>
      <color theme="0"/>
      <name val="Times New Roman"/>
      <family val="1"/>
    </font>
    <font>
      <b/>
      <i/>
      <sz val="11"/>
      <color theme="1"/>
      <name val="Candara"/>
      <family val="2"/>
    </font>
    <font>
      <b/>
      <i/>
      <sz val="10"/>
      <color theme="0"/>
      <name val="Times New Roman"/>
      <family val="1"/>
    </font>
    <font>
      <b/>
      <i/>
      <sz val="10"/>
      <color theme="0"/>
      <name val="Candara"/>
      <family val="2"/>
    </font>
    <font>
      <sz val="10"/>
      <color indexed="8"/>
      <name val="Arial"/>
      <family val="2"/>
    </font>
    <font>
      <b/>
      <sz val="9"/>
      <color indexed="8"/>
      <name val="Times New Roman"/>
      <family val="1"/>
    </font>
    <font>
      <b/>
      <sz val="16"/>
      <color theme="0"/>
      <name val="Times New Roman"/>
      <family val="1"/>
    </font>
    <font>
      <b/>
      <i/>
      <sz val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9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5" fillId="0" borderId="0">
      <alignment vertical="top"/>
    </xf>
    <xf numFmtId="43" fontId="25" fillId="0" borderId="0" applyFont="0" applyFill="0" applyBorder="0" applyAlignment="0" applyProtection="0">
      <alignment vertical="top"/>
    </xf>
    <xf numFmtId="9" fontId="25" fillId="0" borderId="0" applyFont="0" applyFill="0" applyBorder="0" applyAlignment="0" applyProtection="0">
      <alignment vertical="top"/>
    </xf>
    <xf numFmtId="43" fontId="25" fillId="0" borderId="0" applyFont="0" applyFill="0" applyBorder="0" applyAlignment="0" applyProtection="0">
      <alignment vertical="top"/>
    </xf>
  </cellStyleXfs>
  <cellXfs count="97">
    <xf numFmtId="0" fontId="0" fillId="0" borderId="0" xfId="0"/>
    <xf numFmtId="0" fontId="4" fillId="0" borderId="0" xfId="1"/>
    <xf numFmtId="0" fontId="4" fillId="3" borderId="0" xfId="1" applyFill="1" applyBorder="1"/>
    <xf numFmtId="0" fontId="4" fillId="0" borderId="1" xfId="1" applyBorder="1"/>
    <xf numFmtId="0" fontId="6" fillId="3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4" fontId="8" fillId="3" borderId="1" xfId="1" applyNumberFormat="1" applyFont="1" applyFill="1" applyBorder="1" applyAlignment="1">
      <alignment horizontal="center" vertical="top" wrapText="1"/>
    </xf>
    <xf numFmtId="0" fontId="4" fillId="3" borderId="0" xfId="1" applyFill="1"/>
    <xf numFmtId="0" fontId="11" fillId="3" borderId="1" xfId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3" fontId="8" fillId="3" borderId="1" xfId="1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/>
    </xf>
    <xf numFmtId="0" fontId="6" fillId="3" borderId="1" xfId="2" applyFont="1" applyFill="1" applyBorder="1" applyAlignment="1">
      <alignment horizontal="center" vertical="center" wrapText="1"/>
    </xf>
    <xf numFmtId="9" fontId="8" fillId="3" borderId="1" xfId="1" applyNumberFormat="1" applyFont="1" applyFill="1" applyBorder="1" applyAlignment="1">
      <alignment horizontal="center" vertical="top" wrapText="1"/>
    </xf>
    <xf numFmtId="0" fontId="6" fillId="3" borderId="1" xfId="2" applyFont="1" applyFill="1" applyBorder="1" applyAlignment="1">
      <alignment vertical="center"/>
    </xf>
    <xf numFmtId="3" fontId="12" fillId="3" borderId="1" xfId="0" applyNumberFormat="1" applyFont="1" applyFill="1" applyBorder="1" applyAlignment="1">
      <alignment horizontal="justify" vertical="top" wrapText="1"/>
    </xf>
    <xf numFmtId="0" fontId="4" fillId="3" borderId="1" xfId="1" applyFill="1" applyBorder="1" applyAlignment="1">
      <alignment horizontal="center"/>
    </xf>
    <xf numFmtId="0" fontId="4" fillId="0" borderId="0" xfId="1" applyFill="1" applyBorder="1"/>
    <xf numFmtId="0" fontId="2" fillId="2" borderId="1" xfId="1" applyFont="1" applyFill="1" applyBorder="1" applyAlignment="1">
      <alignment horizontal="center"/>
    </xf>
    <xf numFmtId="0" fontId="19" fillId="8" borderId="1" xfId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justify" vertical="top" wrapText="1"/>
    </xf>
    <xf numFmtId="3" fontId="11" fillId="3" borderId="1" xfId="1" applyNumberFormat="1" applyFont="1" applyFill="1" applyBorder="1" applyAlignment="1">
      <alignment horizontal="center" vertical="top" wrapText="1"/>
    </xf>
    <xf numFmtId="3" fontId="3" fillId="3" borderId="1" xfId="0" applyNumberFormat="1" applyFont="1" applyFill="1" applyBorder="1" applyAlignment="1">
      <alignment horizontal="center" vertical="top"/>
    </xf>
    <xf numFmtId="3" fontId="5" fillId="3" borderId="1" xfId="0" applyNumberFormat="1" applyFont="1" applyFill="1" applyBorder="1" applyAlignment="1">
      <alignment horizontal="center" vertical="top"/>
    </xf>
    <xf numFmtId="0" fontId="5" fillId="7" borderId="1" xfId="1" applyFont="1" applyFill="1" applyBorder="1" applyAlignment="1">
      <alignment vertical="center" wrapText="1"/>
    </xf>
    <xf numFmtId="0" fontId="24" fillId="9" borderId="1" xfId="1" applyFont="1" applyFill="1" applyBorder="1" applyAlignment="1">
      <alignment horizontal="center" vertical="center" wrapText="1"/>
    </xf>
    <xf numFmtId="0" fontId="23" fillId="9" borderId="1" xfId="1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vertical="center" wrapText="1"/>
    </xf>
    <xf numFmtId="0" fontId="22" fillId="4" borderId="8" xfId="1" applyFont="1" applyFill="1" applyBorder="1" applyAlignment="1">
      <alignment horizontal="center" vertical="center" wrapText="1"/>
    </xf>
    <xf numFmtId="0" fontId="22" fillId="4" borderId="14" xfId="1" applyFont="1" applyFill="1" applyBorder="1" applyAlignment="1">
      <alignment horizontal="center" vertical="center" wrapText="1"/>
    </xf>
    <xf numFmtId="0" fontId="22" fillId="4" borderId="15" xfId="1" applyFont="1" applyFill="1" applyBorder="1" applyAlignment="1">
      <alignment horizontal="center" vertical="center" wrapText="1"/>
    </xf>
    <xf numFmtId="0" fontId="22" fillId="4" borderId="7" xfId="1" applyFont="1" applyFill="1" applyBorder="1" applyAlignment="1">
      <alignment horizontal="center" vertical="center" wrapText="1"/>
    </xf>
    <xf numFmtId="0" fontId="19" fillId="8" borderId="0" xfId="1" applyFont="1" applyFill="1" applyBorder="1" applyAlignment="1">
      <alignment horizontal="center" vertical="center" wrapText="1"/>
    </xf>
    <xf numFmtId="0" fontId="4" fillId="0" borderId="7" xfId="1" applyBorder="1"/>
    <xf numFmtId="0" fontId="3" fillId="3" borderId="11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top"/>
    </xf>
    <xf numFmtId="3" fontId="3" fillId="3" borderId="7" xfId="0" applyNumberFormat="1" applyFont="1" applyFill="1" applyBorder="1" applyAlignment="1">
      <alignment horizontal="center" vertical="top"/>
    </xf>
    <xf numFmtId="3" fontId="8" fillId="3" borderId="7" xfId="1" applyNumberFormat="1" applyFont="1" applyFill="1" applyBorder="1" applyAlignment="1">
      <alignment horizontal="center" vertical="top" wrapText="1"/>
    </xf>
    <xf numFmtId="3" fontId="5" fillId="3" borderId="7" xfId="0" applyNumberFormat="1" applyFont="1" applyFill="1" applyBorder="1" applyAlignment="1">
      <alignment horizontal="center" vertical="top"/>
    </xf>
    <xf numFmtId="9" fontId="8" fillId="3" borderId="7" xfId="1" applyNumberFormat="1" applyFont="1" applyFill="1" applyBorder="1" applyAlignment="1">
      <alignment horizontal="center" vertical="top" wrapText="1"/>
    </xf>
    <xf numFmtId="4" fontId="11" fillId="3" borderId="7" xfId="1" applyNumberFormat="1" applyFont="1" applyFill="1" applyBorder="1" applyAlignment="1">
      <alignment vertical="top" wrapText="1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4" fillId="0" borderId="0" xfId="1" applyFill="1"/>
    <xf numFmtId="0" fontId="18" fillId="0" borderId="0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top" wrapText="1"/>
    </xf>
    <xf numFmtId="3" fontId="4" fillId="0" borderId="0" xfId="1" applyNumberFormat="1"/>
    <xf numFmtId="1" fontId="4" fillId="0" borderId="0" xfId="1" applyNumberFormat="1"/>
    <xf numFmtId="0" fontId="19" fillId="0" borderId="1" xfId="1" applyFont="1" applyFill="1" applyBorder="1" applyAlignment="1">
      <alignment horizontal="center" vertical="top" wrapText="1"/>
    </xf>
    <xf numFmtId="0" fontId="17" fillId="0" borderId="1" xfId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0" fontId="28" fillId="3" borderId="4" xfId="0" applyFont="1" applyFill="1" applyBorder="1" applyAlignment="1">
      <alignment horizontal="left" vertical="top" wrapText="1"/>
    </xf>
    <xf numFmtId="0" fontId="28" fillId="3" borderId="6" xfId="0" applyFont="1" applyFill="1" applyBorder="1" applyAlignment="1">
      <alignment horizontal="left" vertical="top" wrapText="1"/>
    </xf>
    <xf numFmtId="0" fontId="28" fillId="3" borderId="5" xfId="0" applyFont="1" applyFill="1" applyBorder="1" applyAlignment="1">
      <alignment horizontal="left" vertical="top" wrapText="1"/>
    </xf>
    <xf numFmtId="0" fontId="18" fillId="0" borderId="1" xfId="1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top" wrapText="1"/>
    </xf>
    <xf numFmtId="0" fontId="16" fillId="5" borderId="2" xfId="1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top" wrapText="1"/>
    </xf>
    <xf numFmtId="0" fontId="14" fillId="3" borderId="6" xfId="0" applyFont="1" applyFill="1" applyBorder="1" applyAlignment="1">
      <alignment vertical="top" wrapText="1"/>
    </xf>
    <xf numFmtId="0" fontId="14" fillId="3" borderId="5" xfId="0" applyFont="1" applyFill="1" applyBorder="1" applyAlignment="1">
      <alignment vertical="top" wrapText="1"/>
    </xf>
    <xf numFmtId="0" fontId="9" fillId="3" borderId="1" xfId="1" applyFont="1" applyFill="1" applyBorder="1" applyAlignment="1">
      <alignment horizontal="center" vertical="top" wrapText="1"/>
    </xf>
    <xf numFmtId="0" fontId="18" fillId="3" borderId="4" xfId="1" applyFont="1" applyFill="1" applyBorder="1" applyAlignment="1">
      <alignment horizontal="left" vertical="center" wrapText="1"/>
    </xf>
    <xf numFmtId="0" fontId="18" fillId="3" borderId="6" xfId="1" applyFont="1" applyFill="1" applyBorder="1" applyAlignment="1">
      <alignment horizontal="left" vertical="center" wrapText="1"/>
    </xf>
    <xf numFmtId="0" fontId="18" fillId="3" borderId="5" xfId="1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left" vertical="top" wrapText="1"/>
    </xf>
    <xf numFmtId="0" fontId="15" fillId="3" borderId="6" xfId="0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left" vertical="top" wrapText="1"/>
    </xf>
    <xf numFmtId="0" fontId="21" fillId="9" borderId="4" xfId="1" applyFont="1" applyFill="1" applyBorder="1" applyAlignment="1">
      <alignment horizontal="left" vertical="center" wrapText="1"/>
    </xf>
    <xf numFmtId="0" fontId="21" fillId="9" borderId="6" xfId="1" applyFont="1" applyFill="1" applyBorder="1" applyAlignment="1">
      <alignment horizontal="left" vertical="center" wrapText="1"/>
    </xf>
    <xf numFmtId="0" fontId="21" fillId="9" borderId="5" xfId="1" applyFont="1" applyFill="1" applyBorder="1" applyAlignment="1">
      <alignment horizontal="left" vertical="center" wrapText="1"/>
    </xf>
    <xf numFmtId="0" fontId="15" fillId="6" borderId="1" xfId="1" applyFont="1" applyFill="1" applyBorder="1" applyAlignment="1">
      <alignment horizontal="left" vertical="center" wrapText="1"/>
    </xf>
    <xf numFmtId="0" fontId="17" fillId="6" borderId="4" xfId="0" applyFont="1" applyFill="1" applyBorder="1" applyAlignment="1">
      <alignment horizontal="left" vertical="top" wrapText="1"/>
    </xf>
    <xf numFmtId="0" fontId="17" fillId="6" borderId="6" xfId="0" applyFont="1" applyFill="1" applyBorder="1" applyAlignment="1">
      <alignment horizontal="left" vertical="top" wrapText="1"/>
    </xf>
    <xf numFmtId="0" fontId="17" fillId="6" borderId="5" xfId="0" applyFont="1" applyFill="1" applyBorder="1" applyAlignment="1">
      <alignment horizontal="left" vertical="top" wrapText="1"/>
    </xf>
    <xf numFmtId="0" fontId="15" fillId="6" borderId="4" xfId="0" applyFont="1" applyFill="1" applyBorder="1" applyAlignment="1">
      <alignment horizontal="left" vertical="top" wrapText="1"/>
    </xf>
    <xf numFmtId="0" fontId="15" fillId="6" borderId="6" xfId="0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 wrapText="1"/>
    </xf>
    <xf numFmtId="0" fontId="21" fillId="7" borderId="4" xfId="1" applyFont="1" applyFill="1" applyBorder="1" applyAlignment="1">
      <alignment horizontal="center" vertical="center" wrapText="1"/>
    </xf>
    <xf numFmtId="0" fontId="21" fillId="7" borderId="6" xfId="1" applyFont="1" applyFill="1" applyBorder="1" applyAlignment="1">
      <alignment horizontal="center" vertical="center" wrapText="1"/>
    </xf>
    <xf numFmtId="0" fontId="21" fillId="7" borderId="5" xfId="1" applyFont="1" applyFill="1" applyBorder="1" applyAlignment="1">
      <alignment horizontal="center" vertical="center" wrapText="1"/>
    </xf>
    <xf numFmtId="0" fontId="22" fillId="4" borderId="10" xfId="1" applyFont="1" applyFill="1" applyBorder="1" applyAlignment="1">
      <alignment horizontal="center" vertical="center" wrapText="1"/>
    </xf>
    <xf numFmtId="0" fontId="22" fillId="4" borderId="3" xfId="1" applyFont="1" applyFill="1" applyBorder="1" applyAlignment="1">
      <alignment horizontal="center" vertical="center" wrapText="1"/>
    </xf>
    <xf numFmtId="0" fontId="22" fillId="4" borderId="9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top" wrapText="1"/>
    </xf>
    <xf numFmtId="0" fontId="9" fillId="3" borderId="11" xfId="1" applyFont="1" applyFill="1" applyBorder="1" applyAlignment="1">
      <alignment horizontal="center" vertical="top" wrapText="1"/>
    </xf>
    <xf numFmtId="0" fontId="9" fillId="3" borderId="12" xfId="1" applyFont="1" applyFill="1" applyBorder="1" applyAlignment="1">
      <alignment horizontal="center" vertical="top" wrapText="1"/>
    </xf>
    <xf numFmtId="0" fontId="9" fillId="3" borderId="13" xfId="1" applyFont="1" applyFill="1" applyBorder="1" applyAlignment="1">
      <alignment horizontal="center" vertical="top" wrapText="1"/>
    </xf>
    <xf numFmtId="0" fontId="2" fillId="2" borderId="1" xfId="1" applyFont="1" applyFill="1" applyBorder="1" applyAlignment="1">
      <alignment horizontal="left"/>
    </xf>
  </cellXfs>
  <cellStyles count="9">
    <cellStyle name="Millares 2" xfId="6"/>
    <cellStyle name="Millares 2 2" xfId="8"/>
    <cellStyle name="Normal" xfId="0" builtinId="0"/>
    <cellStyle name="Normal 2" xfId="3"/>
    <cellStyle name="Normal 2 2 2" xfId="4"/>
    <cellStyle name="Normal 3" xfId="5"/>
    <cellStyle name="Normal 3 3" xfId="2"/>
    <cellStyle name="Normal 4" xfId="1"/>
    <cellStyle name="Porcentaj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194422</xdr:colOff>
      <xdr:row>1</xdr:row>
      <xdr:rowOff>77321</xdr:rowOff>
    </xdr:from>
    <xdr:to>
      <xdr:col>5</xdr:col>
      <xdr:colOff>1208305</xdr:colOff>
      <xdr:row>3</xdr:row>
      <xdr:rowOff>229276</xdr:rowOff>
    </xdr:to>
    <xdr:pic>
      <xdr:nvPicPr>
        <xdr:cNvPr id="2" name="Picture 3" descr="Graphical user interface, text&#10;&#10;Description automatically generated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2197" y="515471"/>
          <a:ext cx="2756958" cy="647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showGridLines="0" tabSelected="1" topLeftCell="A11" zoomScale="85" zoomScaleNormal="85" zoomScaleSheetLayoutView="115" zoomScalePageLayoutView="70" workbookViewId="0">
      <selection activeCell="A30" sqref="A30:XFD58"/>
    </sheetView>
  </sheetViews>
  <sheetFormatPr baseColWidth="10" defaultColWidth="11.42578125" defaultRowHeight="12.75"/>
  <cols>
    <col min="1" max="1" width="18.7109375" style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6" width="23" style="1" customWidth="1"/>
    <col min="7" max="7" width="21" style="1" customWidth="1"/>
    <col min="8" max="8" width="10.140625" style="1" customWidth="1"/>
    <col min="9" max="9" width="10.5703125" style="1" customWidth="1"/>
    <col min="10" max="10" width="12.85546875" style="1" customWidth="1"/>
    <col min="11" max="12" width="7" style="1" customWidth="1"/>
    <col min="13" max="13" width="7.5703125" style="1" customWidth="1"/>
    <col min="14" max="14" width="7.140625" style="1" customWidth="1"/>
    <col min="15" max="15" width="15.5703125" style="1" customWidth="1"/>
    <col min="16" max="16" width="8.28515625" style="1" customWidth="1"/>
    <col min="17" max="17" width="7.140625" style="1" customWidth="1"/>
    <col min="18" max="18" width="8.28515625" style="1" customWidth="1"/>
    <col min="19" max="19" width="8.42578125" style="1" customWidth="1"/>
    <col min="20" max="20" width="14.85546875" style="1" customWidth="1"/>
    <col min="21" max="21" width="7.7109375" style="1" hidden="1" customWidth="1"/>
    <col min="22" max="22" width="7.42578125" style="1" hidden="1" customWidth="1"/>
    <col min="23" max="23" width="8.140625" style="1" hidden="1" customWidth="1"/>
    <col min="24" max="24" width="7.42578125" style="1" hidden="1" customWidth="1"/>
    <col min="25" max="25" width="14.42578125" style="1" hidden="1" customWidth="1"/>
    <col min="26" max="27" width="12.28515625" style="1" customWidth="1"/>
    <col min="28" max="28" width="15" style="1" customWidth="1"/>
    <col min="29" max="29" width="11.42578125" style="1" customWidth="1"/>
    <col min="30" max="30" width="27.140625" style="1" hidden="1" customWidth="1"/>
    <col min="31" max="31" width="20" style="1" customWidth="1"/>
    <col min="32" max="32" width="13.5703125" style="1" bestFit="1" customWidth="1"/>
    <col min="33" max="16384" width="11.42578125" style="1"/>
  </cols>
  <sheetData>
    <row r="1" spans="1:31" ht="34.5" customHeight="1">
      <c r="AE1" s="47"/>
    </row>
    <row r="2" spans="1:31" s="47" customFormat="1" ht="20.25">
      <c r="A2" s="1"/>
      <c r="B2" s="55" t="s">
        <v>50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1"/>
    </row>
    <row r="3" spans="1:31" s="20" customFormat="1" ht="18.75">
      <c r="A3" s="2"/>
      <c r="B3" s="56" t="s">
        <v>51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</row>
    <row r="4" spans="1:31" s="20" customFormat="1" ht="18.75">
      <c r="A4" s="2"/>
      <c r="B4" s="56" t="s">
        <v>39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</row>
    <row r="5" spans="1:31" s="2" customFormat="1" ht="30" customHeight="1">
      <c r="B5" s="53" t="s">
        <v>36</v>
      </c>
      <c r="C5" s="53"/>
      <c r="D5" s="53"/>
      <c r="E5" s="54" t="s">
        <v>0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E5" s="20"/>
    </row>
    <row r="6" spans="1:31" s="2" customFormat="1" ht="45.75" customHeight="1">
      <c r="B6" s="53" t="s">
        <v>37</v>
      </c>
      <c r="C6" s="53"/>
      <c r="D6" s="53"/>
      <c r="E6" s="54" t="s">
        <v>1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E6" s="20"/>
    </row>
    <row r="7" spans="1:31" s="2" customFormat="1" ht="39.75" customHeight="1">
      <c r="B7" s="57" t="s">
        <v>38</v>
      </c>
      <c r="C7" s="57"/>
      <c r="D7" s="57"/>
      <c r="E7" s="58" t="s">
        <v>23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</row>
    <row r="8" spans="1:31" s="2" customFormat="1" ht="312" customHeight="1">
      <c r="B8" s="53" t="s">
        <v>2</v>
      </c>
      <c r="C8" s="53"/>
      <c r="D8" s="53"/>
      <c r="E8" s="59" t="s">
        <v>59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1"/>
    </row>
    <row r="9" spans="1:31" ht="41.25" customHeight="1">
      <c r="B9" s="62" t="s">
        <v>24</v>
      </c>
      <c r="C9" s="62"/>
      <c r="D9" s="62"/>
      <c r="E9" s="63" t="s">
        <v>53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</row>
    <row r="10" spans="1:31" ht="21.75" customHeight="1">
      <c r="A10" s="47"/>
      <c r="B10" s="48"/>
      <c r="C10" s="48"/>
      <c r="D10" s="48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7"/>
      <c r="AE10" s="47"/>
    </row>
    <row r="11" spans="1:31" ht="20.25">
      <c r="B11" s="55" t="s">
        <v>50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</row>
    <row r="12" spans="1:31" ht="18.75">
      <c r="B12" s="56" t="s">
        <v>51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</row>
    <row r="13" spans="1:31" ht="18.75">
      <c r="B13" s="56" t="s">
        <v>39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</row>
    <row r="14" spans="1:31" ht="19.5">
      <c r="B14" s="64" t="s">
        <v>41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</row>
    <row r="15" spans="1:31" s="7" customFormat="1" ht="15.75">
      <c r="B15" s="65" t="s">
        <v>32</v>
      </c>
      <c r="C15" s="65"/>
      <c r="D15" s="65"/>
      <c r="E15" s="65"/>
      <c r="F15" s="66" t="s">
        <v>40</v>
      </c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8"/>
    </row>
    <row r="16" spans="1:31" s="7" customFormat="1" ht="30" customHeight="1">
      <c r="B16" s="65" t="s">
        <v>25</v>
      </c>
      <c r="C16" s="65"/>
      <c r="D16" s="65"/>
      <c r="E16" s="65"/>
      <c r="F16" s="58" t="s">
        <v>58</v>
      </c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</row>
    <row r="17" spans="2:32" s="7" customFormat="1" ht="15.75">
      <c r="B17" s="70" t="s">
        <v>42</v>
      </c>
      <c r="C17" s="71"/>
      <c r="D17" s="71"/>
      <c r="E17" s="72"/>
      <c r="F17" s="73" t="s">
        <v>43</v>
      </c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5"/>
    </row>
    <row r="18" spans="2:32" s="7" customFormat="1" ht="15.75">
      <c r="B18" s="76" t="s">
        <v>46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8"/>
    </row>
    <row r="19" spans="2:32" s="7" customFormat="1" ht="51" customHeight="1">
      <c r="B19" s="79" t="s">
        <v>33</v>
      </c>
      <c r="C19" s="79"/>
      <c r="D19" s="79"/>
      <c r="E19" s="79"/>
      <c r="F19" s="80" t="s">
        <v>45</v>
      </c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2"/>
    </row>
    <row r="20" spans="2:32" s="7" customFormat="1" ht="15.75">
      <c r="B20" s="79" t="s">
        <v>34</v>
      </c>
      <c r="C20" s="79"/>
      <c r="D20" s="79"/>
      <c r="E20" s="79"/>
      <c r="F20" s="83" t="s">
        <v>57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5"/>
    </row>
    <row r="21" spans="2:32" ht="15.75">
      <c r="B21" s="27"/>
      <c r="C21" s="86" t="s">
        <v>54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8"/>
    </row>
    <row r="22" spans="2:32" ht="63.75">
      <c r="B22" s="30" t="s">
        <v>35</v>
      </c>
      <c r="C22" s="89" t="s">
        <v>26</v>
      </c>
      <c r="D22" s="90"/>
      <c r="E22" s="91"/>
      <c r="F22" s="31" t="s">
        <v>27</v>
      </c>
      <c r="G22" s="32" t="s">
        <v>4</v>
      </c>
      <c r="H22" s="33" t="s">
        <v>3</v>
      </c>
      <c r="I22" s="34" t="s">
        <v>28</v>
      </c>
      <c r="J22" s="34" t="s">
        <v>44</v>
      </c>
      <c r="K22" s="4" t="s">
        <v>5</v>
      </c>
      <c r="L22" s="17" t="s">
        <v>6</v>
      </c>
      <c r="M22" s="4" t="s">
        <v>7</v>
      </c>
      <c r="N22" s="4" t="s">
        <v>8</v>
      </c>
      <c r="O22" s="15" t="s">
        <v>47</v>
      </c>
      <c r="P22" s="5" t="s">
        <v>9</v>
      </c>
      <c r="Q22" s="5" t="s">
        <v>10</v>
      </c>
      <c r="R22" s="5" t="s">
        <v>11</v>
      </c>
      <c r="S22" s="5" t="s">
        <v>12</v>
      </c>
      <c r="T22" s="15" t="s">
        <v>48</v>
      </c>
      <c r="U22" s="5" t="s">
        <v>13</v>
      </c>
      <c r="V22" s="5" t="s">
        <v>14</v>
      </c>
      <c r="W22" s="5" t="s">
        <v>15</v>
      </c>
      <c r="X22" s="5" t="s">
        <v>16</v>
      </c>
      <c r="Y22" s="15" t="s">
        <v>49</v>
      </c>
      <c r="Z22" s="28" t="s">
        <v>29</v>
      </c>
      <c r="AA22" s="28" t="s">
        <v>30</v>
      </c>
      <c r="AB22" s="29" t="s">
        <v>52</v>
      </c>
      <c r="AC22" s="28" t="s">
        <v>31</v>
      </c>
    </row>
    <row r="23" spans="2:32" ht="104.25" customHeight="1">
      <c r="B23" s="13">
        <v>3</v>
      </c>
      <c r="C23" s="92" t="s">
        <v>18</v>
      </c>
      <c r="D23" s="92"/>
      <c r="E23" s="92"/>
      <c r="F23" s="19"/>
      <c r="G23" s="18"/>
      <c r="H23" s="12" t="s">
        <v>17</v>
      </c>
      <c r="I23" s="26">
        <f>I24</f>
        <v>93435</v>
      </c>
      <c r="J23" s="26">
        <v>111761</v>
      </c>
      <c r="K23" s="26">
        <v>6557</v>
      </c>
      <c r="L23" s="26">
        <f>L24</f>
        <v>8149</v>
      </c>
      <c r="M23" s="26">
        <f>M24</f>
        <v>8850</v>
      </c>
      <c r="N23" s="26">
        <f>N24</f>
        <v>5295</v>
      </c>
      <c r="O23" s="26">
        <f>K23+L23+M23+N23</f>
        <v>28851</v>
      </c>
      <c r="P23" s="26">
        <f>P24</f>
        <v>7259</v>
      </c>
      <c r="Q23" s="26">
        <f>Q24</f>
        <v>7457</v>
      </c>
      <c r="R23" s="26">
        <f>R24</f>
        <v>7512</v>
      </c>
      <c r="S23" s="26">
        <v>8847</v>
      </c>
      <c r="T23" s="26">
        <f>SUM(P23:S23)</f>
        <v>31075</v>
      </c>
      <c r="U23" s="26"/>
      <c r="V23" s="26"/>
      <c r="W23" s="26"/>
      <c r="X23" s="26"/>
      <c r="Y23" s="26" t="e">
        <f>SUM(Y24+#REF!)</f>
        <v>#REF!</v>
      </c>
      <c r="Z23" s="26">
        <f>Z24</f>
        <v>59926</v>
      </c>
      <c r="AA23" s="16">
        <f t="shared" ref="AA23:AA27" si="0">SUM(Z23/J23)</f>
        <v>0.5361977791895205</v>
      </c>
      <c r="AB23" s="6">
        <v>35907944</v>
      </c>
      <c r="AC23" s="52" t="s">
        <v>56</v>
      </c>
      <c r="AD23" s="22">
        <f>SUM(AD24:AD26)</f>
        <v>17298</v>
      </c>
      <c r="AE23" s="50"/>
      <c r="AF23" s="51"/>
    </row>
    <row r="24" spans="2:32" ht="79.5" customHeight="1">
      <c r="B24" s="3"/>
      <c r="C24" s="69"/>
      <c r="D24" s="69"/>
      <c r="E24" s="69"/>
      <c r="F24" s="23" t="s">
        <v>19</v>
      </c>
      <c r="G24" s="18"/>
      <c r="H24" s="9" t="s">
        <v>17</v>
      </c>
      <c r="I24" s="26">
        <f>SUM(I25:I27)</f>
        <v>93435</v>
      </c>
      <c r="J24" s="26">
        <v>111761</v>
      </c>
      <c r="K24" s="26">
        <v>6557</v>
      </c>
      <c r="L24" s="26">
        <f>L25+L26+L27</f>
        <v>8149</v>
      </c>
      <c r="M24" s="26">
        <f>M25+M26+M27</f>
        <v>8850</v>
      </c>
      <c r="N24" s="10">
        <f>N25+N26+N27</f>
        <v>5295</v>
      </c>
      <c r="O24" s="26">
        <f>K24+L24+M24+N24</f>
        <v>28851</v>
      </c>
      <c r="P24" s="26">
        <f>P25+P26+P27</f>
        <v>7259</v>
      </c>
      <c r="Q24" s="26">
        <f>Q25+Q26+Q27</f>
        <v>7457</v>
      </c>
      <c r="R24" s="26">
        <f>R25+R26+R27</f>
        <v>7512</v>
      </c>
      <c r="S24" s="26">
        <v>8847</v>
      </c>
      <c r="T24" s="26">
        <f t="shared" ref="T24:T27" si="1">SUM(P24:S24)</f>
        <v>31075</v>
      </c>
      <c r="U24" s="26"/>
      <c r="V24" s="26"/>
      <c r="W24" s="26"/>
      <c r="X24" s="26"/>
      <c r="Y24" s="26">
        <f>SUM(Y25:Y27)</f>
        <v>0</v>
      </c>
      <c r="Z24" s="26">
        <f t="shared" ref="Z24:Z27" si="2">SUM(O24+T24+Y24)</f>
        <v>59926</v>
      </c>
      <c r="AA24" s="16">
        <f t="shared" si="0"/>
        <v>0.5361977791895205</v>
      </c>
      <c r="AB24" s="6">
        <f>AB23</f>
        <v>35907944</v>
      </c>
      <c r="AC24" s="52"/>
      <c r="AD24" s="22">
        <f>SUM(AD25:AD27)</f>
        <v>12097</v>
      </c>
      <c r="AE24" s="50"/>
      <c r="AF24" s="51"/>
    </row>
    <row r="25" spans="2:32" ht="31.5" customHeight="1">
      <c r="B25" s="3"/>
      <c r="C25" s="69"/>
      <c r="D25" s="69"/>
      <c r="E25" s="69"/>
      <c r="F25" s="25"/>
      <c r="G25" s="11" t="s">
        <v>20</v>
      </c>
      <c r="H25" s="9" t="s">
        <v>17</v>
      </c>
      <c r="I25" s="25">
        <v>8287</v>
      </c>
      <c r="J25" s="25">
        <f>8287+2+3051+4</f>
        <v>11344</v>
      </c>
      <c r="K25" s="10">
        <v>737</v>
      </c>
      <c r="L25" s="10">
        <v>754</v>
      </c>
      <c r="M25" s="10">
        <v>932</v>
      </c>
      <c r="N25" s="10">
        <v>560</v>
      </c>
      <c r="O25" s="26">
        <f>SUM(K25:N25)</f>
        <v>2983</v>
      </c>
      <c r="P25" s="26">
        <v>646</v>
      </c>
      <c r="Q25" s="26">
        <v>532</v>
      </c>
      <c r="R25" s="26">
        <v>789</v>
      </c>
      <c r="S25" s="26">
        <v>871</v>
      </c>
      <c r="T25" s="26">
        <f t="shared" si="1"/>
        <v>2838</v>
      </c>
      <c r="U25" s="26"/>
      <c r="V25" s="25"/>
      <c r="W25" s="26"/>
      <c r="X25" s="26"/>
      <c r="Y25" s="26">
        <f t="shared" ref="Y25:Y27" si="3">SUM(U25:X25)</f>
        <v>0</v>
      </c>
      <c r="Z25" s="26">
        <f t="shared" si="2"/>
        <v>5821</v>
      </c>
      <c r="AA25" s="16">
        <f t="shared" si="0"/>
        <v>0.51313469675599432</v>
      </c>
      <c r="AB25" s="24"/>
      <c r="AC25" s="8"/>
      <c r="AD25" s="22">
        <f>593+594</f>
        <v>1187</v>
      </c>
      <c r="AE25" s="50"/>
      <c r="AF25" s="51"/>
    </row>
    <row r="26" spans="2:32" ht="36" customHeight="1">
      <c r="B26" s="3"/>
      <c r="C26" s="69"/>
      <c r="D26" s="69"/>
      <c r="E26" s="69"/>
      <c r="F26" s="14"/>
      <c r="G26" s="11" t="s">
        <v>21</v>
      </c>
      <c r="H26" s="9" t="s">
        <v>17</v>
      </c>
      <c r="I26" s="25">
        <v>31679</v>
      </c>
      <c r="J26" s="25">
        <f>31679+2+6100+4</f>
        <v>37785</v>
      </c>
      <c r="K26" s="10">
        <v>2005</v>
      </c>
      <c r="L26" s="10">
        <v>2604</v>
      </c>
      <c r="M26" s="10">
        <v>2768</v>
      </c>
      <c r="N26" s="10">
        <v>1627</v>
      </c>
      <c r="O26" s="26">
        <f>SUM(K26:N26)</f>
        <v>9004</v>
      </c>
      <c r="P26" s="26">
        <v>2345</v>
      </c>
      <c r="Q26" s="26">
        <v>2549</v>
      </c>
      <c r="R26" s="26">
        <v>2322</v>
      </c>
      <c r="S26" s="26">
        <v>2694</v>
      </c>
      <c r="T26" s="26">
        <f t="shared" si="1"/>
        <v>9910</v>
      </c>
      <c r="U26" s="26"/>
      <c r="V26" s="25"/>
      <c r="W26" s="26"/>
      <c r="X26" s="26"/>
      <c r="Y26" s="26">
        <f t="shared" si="3"/>
        <v>0</v>
      </c>
      <c r="Z26" s="26">
        <f t="shared" si="2"/>
        <v>18914</v>
      </c>
      <c r="AA26" s="16">
        <f t="shared" si="0"/>
        <v>0.50056900886595213</v>
      </c>
      <c r="AB26" s="8"/>
      <c r="AC26" s="24"/>
      <c r="AD26" s="22">
        <f>2007+2007</f>
        <v>4014</v>
      </c>
      <c r="AE26" s="50"/>
      <c r="AF26" s="51"/>
    </row>
    <row r="27" spans="2:32" ht="32.25" customHeight="1">
      <c r="B27" s="36"/>
      <c r="C27" s="93"/>
      <c r="D27" s="94"/>
      <c r="E27" s="95"/>
      <c r="F27" s="37"/>
      <c r="G27" s="38" t="s">
        <v>22</v>
      </c>
      <c r="H27" s="39" t="s">
        <v>17</v>
      </c>
      <c r="I27" s="40">
        <v>53469</v>
      </c>
      <c r="J27" s="40">
        <f>53469+4+9151+8</f>
        <v>62632</v>
      </c>
      <c r="K27" s="41">
        <v>3815</v>
      </c>
      <c r="L27" s="41">
        <v>4791</v>
      </c>
      <c r="M27" s="41">
        <v>5150</v>
      </c>
      <c r="N27" s="41">
        <v>3108</v>
      </c>
      <c r="O27" s="42">
        <f>SUM(K27:N27)</f>
        <v>16864</v>
      </c>
      <c r="P27" s="42">
        <v>4268</v>
      </c>
      <c r="Q27" s="42">
        <v>4376</v>
      </c>
      <c r="R27" s="42">
        <v>4401</v>
      </c>
      <c r="S27" s="42">
        <v>5282</v>
      </c>
      <c r="T27" s="26">
        <f t="shared" si="1"/>
        <v>18327</v>
      </c>
      <c r="U27" s="42"/>
      <c r="V27" s="40"/>
      <c r="W27" s="42"/>
      <c r="X27" s="42"/>
      <c r="Y27" s="42">
        <f t="shared" si="3"/>
        <v>0</v>
      </c>
      <c r="Z27" s="42">
        <f t="shared" si="2"/>
        <v>35191</v>
      </c>
      <c r="AA27" s="43">
        <f t="shared" si="0"/>
        <v>0.56186933197087752</v>
      </c>
      <c r="AB27" s="44"/>
      <c r="AC27" s="44"/>
      <c r="AD27" s="22">
        <f>3448+3448</f>
        <v>6896</v>
      </c>
      <c r="AE27" s="50"/>
      <c r="AF27" s="51"/>
    </row>
    <row r="28" spans="2:32" ht="18.75">
      <c r="B28" s="21"/>
      <c r="C28" s="96" t="s">
        <v>55</v>
      </c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21"/>
      <c r="AD28" s="35"/>
      <c r="AE28" s="50"/>
      <c r="AF28" s="51"/>
    </row>
    <row r="29" spans="2:32" ht="18.75">
      <c r="B29" s="45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5"/>
      <c r="AD29" s="35"/>
      <c r="AE29" s="50"/>
      <c r="AF29" s="51"/>
    </row>
    <row r="30" spans="2:32">
      <c r="R30" s="7"/>
    </row>
  </sheetData>
  <mergeCells count="36">
    <mergeCell ref="C25:E25"/>
    <mergeCell ref="C26:E26"/>
    <mergeCell ref="C27:E27"/>
    <mergeCell ref="C28:AB28"/>
    <mergeCell ref="C24:E24"/>
    <mergeCell ref="B16:E16"/>
    <mergeCell ref="F16:AC16"/>
    <mergeCell ref="B17:E17"/>
    <mergeCell ref="F17:AC17"/>
    <mergeCell ref="B18:AC18"/>
    <mergeCell ref="B19:E19"/>
    <mergeCell ref="F19:AC19"/>
    <mergeCell ref="B20:E20"/>
    <mergeCell ref="F20:AC20"/>
    <mergeCell ref="C21:AC21"/>
    <mergeCell ref="C22:E22"/>
    <mergeCell ref="C23:E23"/>
    <mergeCell ref="B11:AC11"/>
    <mergeCell ref="B12:AC12"/>
    <mergeCell ref="B13:AC13"/>
    <mergeCell ref="B14:AC14"/>
    <mergeCell ref="B15:E15"/>
    <mergeCell ref="F15:AC15"/>
    <mergeCell ref="B7:D7"/>
    <mergeCell ref="E7:AC7"/>
    <mergeCell ref="B8:D8"/>
    <mergeCell ref="E8:AC8"/>
    <mergeCell ref="B9:D9"/>
    <mergeCell ref="E9:AC9"/>
    <mergeCell ref="B6:D6"/>
    <mergeCell ref="E6:AC6"/>
    <mergeCell ref="B2:AC2"/>
    <mergeCell ref="B3:AC3"/>
    <mergeCell ref="B4:AC4"/>
    <mergeCell ref="B5:D5"/>
    <mergeCell ref="E5:AC5"/>
  </mergeCells>
  <printOptions horizontalCentered="1"/>
  <pageMargins left="0.19685039370078741" right="0" top="0.59055118110236227" bottom="0.39370078740157483" header="0.39370078740157483" footer="0.39370078740157483"/>
  <pageSetup paperSize="9" scale="58" orientation="landscape" r:id="rId1"/>
  <headerFooter>
    <oddFooter>&amp;C&amp;9PLAN OPERATIVO ANUAL, 2022&amp;R&amp;P</oddFooter>
  </headerFooter>
  <rowBreaks count="2" manualBreakCount="2">
    <brk id="13" max="16383" man="1"/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</vt:lpstr>
      <vt:lpstr>AGOSTO!Área_de_impresión</vt:lpstr>
      <vt:lpstr>AGOSTO!Títulos_a_imprimir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Garcia</dc:creator>
  <cp:lastModifiedBy>mperez</cp:lastModifiedBy>
  <cp:lastPrinted>2022-09-01T17:18:34Z</cp:lastPrinted>
  <dcterms:created xsi:type="dcterms:W3CDTF">2019-01-08T14:24:40Z</dcterms:created>
  <dcterms:modified xsi:type="dcterms:W3CDTF">2022-09-12T18:57:18Z</dcterms:modified>
</cp:coreProperties>
</file>